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structions" sheetId="1" r:id="rId1"/>
    <sheet name="Settings" sheetId="2" r:id="rId2"/>
    <sheet name="Transactions" sheetId="3" r:id="rId3"/>
    <sheet name="Monthly" sheetId="4" r:id="rId4"/>
    <sheet name="Control" sheetId="5" r:id="rId5"/>
  </sheets>
  <definedNames>
    <definedName name="_xlnm._FilterDatabase" localSheetId="4" hidden="1">Control!$A$1:$B$501</definedName>
    <definedName name="_xlnm._FilterDatabase" localSheetId="3" hidden="1">Monthly!$A$1:$J$501</definedName>
    <definedName name="_xlnm._FilterDatabase" localSheetId="1" hidden="1">Settings!$A$1:$B$501</definedName>
    <definedName name="_xlnm._FilterDatabase" localSheetId="2" hidden="1">Transactions!$A$1:$F$501</definedName>
    <definedName name="_xlnm.Print_Titles" localSheetId="4">Control!$1:$1</definedName>
    <definedName name="_xlnm.Print_Titles" localSheetId="0">Instructions!$1:$1</definedName>
    <definedName name="_xlnm.Print_Titles" localSheetId="3">Monthly!$1:$1</definedName>
    <definedName name="_xlnm.Print_Titles" localSheetId="1">Settings!$1:$1</definedName>
    <definedName name="_xlnm.Print_Titles" localSheetId="2">Transactions!$1:$1</definedName>
  </definedNames>
  <calcPr calcId="124519" fullCalcOnLoad="1"/>
</workbook>
</file>

<file path=xl/sharedStrings.xml><?xml version="1.0" encoding="utf-8"?>
<sst xmlns="http://schemas.openxmlformats.org/spreadsheetml/2006/main" count="65" uniqueCount="49">
  <si>
    <t>NoRekey — Monthly historical cash flow</t>
  </si>
  <si>
    <t>All examples are fictional. Replace every example input before using this file for your records.</t>
  </si>
  <si>
    <t>NoRekey extracts statement transactions; this workbook organises them. It does not file returns or decide tax treatment.</t>
  </si>
  <si>
    <t>Use one currency unless explicitly instructed otherwise. Amounts: money in positive, money out negative.</t>
  </si>
  <si>
    <t>Input cells are white. Formula cells are green. Paste values into input columns only.</t>
  </si>
  <si>
    <t>Working range: rows 2–501 (500 transactions). Extend formulas AND all summary ranges together for larger files.</t>
  </si>
  <si>
    <t>Check source statements, receipts and categories even if totals match. Keep original exports separately.</t>
  </si>
  <si>
    <t>Open in Excel or compatible spreadsheet software; allow formula recalculation. No macros or external data connections.</t>
  </si>
  <si>
    <t>Settings: reporting year and opening cash across ALL included bank accounts. Use one currency. Default example: GBP, 2026, opening cash 2,000.</t>
  </si>
  <si>
    <t>Transactions: input date, description, signed amount, class, account and source. Include both sides of transfers between in-scope accounts.</t>
  </si>
  <si>
    <t>Do not mix card purchases with their bank repayments in a bank-cash report. Keep card reconciliation separately.</t>
  </si>
  <si>
    <t>Monthly includes Review and Internal transfer in the movement so missing transfer sides remain visible. It is not a profit calculation.</t>
  </si>
  <si>
    <t>Control compares ALL input movement with the selected year; a difference flags out-of-year or invalid-date data.</t>
  </si>
  <si>
    <t>Example July: operating +3,000, investing -900, financing +3,000, transfers net 0, movement +5,100, closing cash 7,100.</t>
  </si>
  <si>
    <t>Setting</t>
  </si>
  <si>
    <t>Value</t>
  </si>
  <si>
    <t>Reporting year</t>
  </si>
  <si>
    <t>Opening cash</t>
  </si>
  <si>
    <t>Currency</t>
  </si>
  <si>
    <t>GBP</t>
  </si>
  <si>
    <t>Date</t>
  </si>
  <si>
    <t>Description</t>
  </si>
  <si>
    <t>Amount</t>
  </si>
  <si>
    <t>Class</t>
  </si>
  <si>
    <t>Account</t>
  </si>
  <si>
    <t>Source</t>
  </si>
  <si>
    <t>Customer receipts</t>
  </si>
  <si>
    <t>Operating</t>
  </si>
  <si>
    <t>Trading</t>
  </si>
  <si>
    <t>July.pdf</t>
  </si>
  <si>
    <t>Supplier payments</t>
  </si>
  <si>
    <t>Equipment</t>
  </si>
  <si>
    <t>Investing</t>
  </si>
  <si>
    <t>Loan received</t>
  </si>
  <si>
    <t>Financing</t>
  </si>
  <si>
    <t>Transfer to savings</t>
  </si>
  <si>
    <t>Internal transfer</t>
  </si>
  <si>
    <t>Transfer from trading</t>
  </si>
  <si>
    <t>Savings</t>
  </si>
  <si>
    <t>SavingsJuly.pdf</t>
  </si>
  <si>
    <t>Month</t>
  </si>
  <si>
    <t>Review</t>
  </si>
  <si>
    <t>Total movement</t>
  </si>
  <si>
    <t>Closing cash</t>
  </si>
  <si>
    <t>Unclassified movement</t>
  </si>
  <si>
    <t>Measure</t>
  </si>
  <si>
    <t>All input movement</t>
  </si>
  <si>
    <t>Selected year movement</t>
  </si>
  <si>
    <t>Out-of-year / invalid dates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</si>
</sst>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#,##0.00;[Red]-#,##0.0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23F2E"/>
        <bgColor indexed="64"/>
      </patternFill>
    </fill>
    <fill>
      <patternFill patternType="solid">
        <fgColor rgb="FFE9F3E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wrapText="1"/>
    </xf>
    <xf numFmtId="0" fontId="0" fillId="0" borderId="0" xfId="0" applyAlignment="1">
      <alignment vertical="top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10.7109375" customWidth="1"/>
  </cols>
  <sheetData>
    <row r="1" spans="1:1" ht="32" customHeight="1">
      <c r="A1" s="1" t="s">
        <v>0</v>
      </c>
    </row>
    <row r="2" spans="1:1" ht="38" customHeight="1">
      <c r="A2" s="2" t="s">
        <v>1</v>
      </c>
    </row>
    <row r="3" spans="1:1" ht="38" customHeight="1">
      <c r="A3" s="2" t="s">
        <v>2</v>
      </c>
    </row>
    <row r="4" spans="1:1" ht="38" customHeight="1">
      <c r="A4" s="2" t="s">
        <v>3</v>
      </c>
    </row>
    <row r="5" spans="1:1" ht="38" customHeight="1">
      <c r="A5" s="2" t="s">
        <v>4</v>
      </c>
    </row>
    <row r="6" spans="1:1" ht="38" customHeight="1">
      <c r="A6" s="2" t="s">
        <v>5</v>
      </c>
    </row>
    <row r="7" spans="1:1" ht="38" customHeight="1">
      <c r="A7" s="2" t="s">
        <v>6</v>
      </c>
    </row>
    <row r="8" spans="1:1" ht="38" customHeight="1">
      <c r="A8" s="2" t="s">
        <v>7</v>
      </c>
    </row>
    <row r="9" spans="1:1" ht="38" customHeight="1">
      <c r="A9" s="2" t="s">
        <v>8</v>
      </c>
    </row>
    <row r="10" spans="1:1" ht="38" customHeight="1">
      <c r="A10" s="2" t="s">
        <v>9</v>
      </c>
    </row>
    <row r="11" spans="1:1" ht="38" customHeight="1">
      <c r="A11" s="2" t="s">
        <v>10</v>
      </c>
    </row>
    <row r="12" spans="1:1" ht="38" customHeight="1">
      <c r="A12" s="2" t="s">
        <v>11</v>
      </c>
    </row>
    <row r="13" spans="1:1" ht="38" customHeight="1">
      <c r="A13" s="2" t="s">
        <v>12</v>
      </c>
    </row>
    <row r="14" spans="1:1" ht="38" customHeight="1">
      <c r="A14" s="2" t="s">
        <v>13</v>
      </c>
    </row>
  </sheetData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4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22.7109375" customWidth="1"/>
  </cols>
  <sheetData>
    <row r="1" spans="1:2" ht="32" customHeight="1">
      <c r="A1" s="1" t="s">
        <v>14</v>
      </c>
      <c r="B1" s="1" t="s">
        <v>15</v>
      </c>
    </row>
    <row r="2" spans="1:2">
      <c r="A2" t="s">
        <v>16</v>
      </c>
      <c r="B2">
        <v>2026</v>
      </c>
    </row>
    <row r="3" spans="1:2">
      <c r="A3" t="s">
        <v>17</v>
      </c>
      <c r="B3">
        <v>2000</v>
      </c>
    </row>
    <row r="4" spans="1:2">
      <c r="A4" t="s">
        <v>18</v>
      </c>
      <c r="B4" t="s">
        <v>19</v>
      </c>
    </row>
  </sheetData>
  <autoFilter ref="A1:B501"/>
  <pageMargins left="0.7" right="0.7" top="0.75" bottom="0.75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"/>
  <sheetViews>
    <sheetView workbookViewId="0">
      <pane ySplit="1" topLeftCell="A2" activePane="bottomLeft" state="frozen"/>
      <selection pane="bottomLeft"/>
    </sheetView>
  </sheetViews>
  <sheetFormatPr defaultRowHeight="15"/>
  <cols>
    <col min="1" max="6" width="22.7109375" customWidth="1"/>
  </cols>
  <sheetData>
    <row r="1" spans="1:6" ht="32" customHeight="1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</row>
    <row r="2" spans="1:6">
      <c r="A2" s="3">
        <v>46204</v>
      </c>
      <c r="B2" t="s">
        <v>26</v>
      </c>
      <c r="C2" s="4">
        <v>5000</v>
      </c>
      <c r="D2" t="s">
        <v>27</v>
      </c>
      <c r="E2" t="s">
        <v>28</v>
      </c>
      <c r="F2" t="s">
        <v>29</v>
      </c>
    </row>
    <row r="3" spans="1:6">
      <c r="A3" s="3">
        <v>46205</v>
      </c>
      <c r="B3" t="s">
        <v>30</v>
      </c>
      <c r="C3" s="4">
        <v>-2000</v>
      </c>
      <c r="D3" t="s">
        <v>27</v>
      </c>
      <c r="E3" t="s">
        <v>28</v>
      </c>
      <c r="F3" t="s">
        <v>29</v>
      </c>
    </row>
    <row r="4" spans="1:6">
      <c r="A4" s="3">
        <v>46206</v>
      </c>
      <c r="B4" t="s">
        <v>31</v>
      </c>
      <c r="C4" s="4">
        <v>-900</v>
      </c>
      <c r="D4" t="s">
        <v>32</v>
      </c>
      <c r="E4" t="s">
        <v>28</v>
      </c>
      <c r="F4" t="s">
        <v>29</v>
      </c>
    </row>
    <row r="5" spans="1:6">
      <c r="A5" s="3">
        <v>46207</v>
      </c>
      <c r="B5" t="s">
        <v>33</v>
      </c>
      <c r="C5" s="4">
        <v>3000</v>
      </c>
      <c r="D5" t="s">
        <v>34</v>
      </c>
      <c r="E5" t="s">
        <v>28</v>
      </c>
      <c r="F5" t="s">
        <v>29</v>
      </c>
    </row>
    <row r="6" spans="1:6">
      <c r="A6" s="3">
        <v>46208</v>
      </c>
      <c r="B6" t="s">
        <v>35</v>
      </c>
      <c r="C6" s="4">
        <v>-500</v>
      </c>
      <c r="D6" t="s">
        <v>36</v>
      </c>
      <c r="E6" t="s">
        <v>28</v>
      </c>
      <c r="F6" t="s">
        <v>29</v>
      </c>
    </row>
    <row r="7" spans="1:6">
      <c r="A7" s="3">
        <v>46208</v>
      </c>
      <c r="B7" t="s">
        <v>37</v>
      </c>
      <c r="C7" s="4">
        <v>500</v>
      </c>
      <c r="D7" t="s">
        <v>36</v>
      </c>
      <c r="E7" t="s">
        <v>38</v>
      </c>
      <c r="F7" t="s">
        <v>39</v>
      </c>
    </row>
  </sheetData>
  <autoFilter ref="A1:F501"/>
  <dataValidations count="1">
    <dataValidation type="list" allowBlank="1" showInputMessage="1" showErrorMessage="1" error="Choose a listed category." sqref="D2:D501">
      <formula1>"Operating,Investing,Financing,Internal transfer,Review"</formula1>
    </dataValidation>
  </dataValidations>
  <pageMargins left="0.7" right="0.7" top="0.75" bottom="0.75" header="0.3" footer="0.3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3"/>
  <sheetViews>
    <sheetView workbookViewId="0">
      <pane ySplit="1" topLeftCell="A2" activePane="bottomLeft" state="frozen"/>
      <selection pane="bottomLeft"/>
    </sheetView>
  </sheetViews>
  <sheetFormatPr defaultRowHeight="15"/>
  <cols>
    <col min="1" max="10" width="22.7109375" customWidth="1"/>
  </cols>
  <sheetData>
    <row r="1" spans="1:10" ht="32" customHeight="1">
      <c r="A1" s="1" t="s">
        <v>40</v>
      </c>
      <c r="B1" s="1" t="s">
        <v>27</v>
      </c>
      <c r="C1" s="1" t="s">
        <v>32</v>
      </c>
      <c r="D1" s="1" t="s">
        <v>34</v>
      </c>
      <c r="E1" s="1" t="s">
        <v>36</v>
      </c>
      <c r="F1" s="1" t="s">
        <v>41</v>
      </c>
      <c r="G1" s="1" t="s">
        <v>42</v>
      </c>
      <c r="H1" s="1" t="s">
        <v>17</v>
      </c>
      <c r="I1" s="1" t="s">
        <v>43</v>
      </c>
      <c r="J1" s="1" t="s">
        <v>44</v>
      </c>
    </row>
    <row r="2" spans="1:10">
      <c r="A2" s="3">
        <f>DATE(Settings!$B$2,1,1)</f>
        <v>46023</v>
      </c>
      <c r="B2" s="5">
        <f>SUMIFS(Transactions!$C$2:$C$501,Transactions!$D$2:$D$501,B$1,Transactions!$A$2:$A$501,"&gt;="&amp;A2,Transactions!$A$2:$A$501,"&lt;"&amp;DATE(YEAR(A2),MONTH(A2)+1,1))</f>
        <v>0</v>
      </c>
      <c r="C2" s="5">
        <f>SUMIFS(Transactions!$C$2:$C$501,Transactions!$D$2:$D$501,C$1,Transactions!$A$2:$A$501,"&gt;="&amp;A2,Transactions!$A$2:$A$501,"&lt;"&amp;DATE(YEAR(A2),MONTH(A2)+1,1))</f>
        <v>0</v>
      </c>
      <c r="D2" s="5">
        <f>SUMIFS(Transactions!$C$2:$C$501,Transactions!$D$2:$D$501,D$1,Transactions!$A$2:$A$501,"&gt;="&amp;A2,Transactions!$A$2:$A$501,"&lt;"&amp;DATE(YEAR(A2),MONTH(A2)+1,1))</f>
        <v>0</v>
      </c>
      <c r="E2" s="5">
        <f>SUMIFS(Transactions!$C$2:$C$501,Transactions!$D$2:$D$501,E$1,Transactions!$A$2:$A$501,"&gt;="&amp;A2,Transactions!$A$2:$A$501,"&lt;"&amp;DATE(YEAR(A2),MONTH(A2)+1,1))</f>
        <v>0</v>
      </c>
      <c r="F2" s="5">
        <f>SUMIFS(Transactions!$C$2:$C$501,Transactions!$D$2:$D$501,F$1,Transactions!$A$2:$A$501,"&gt;="&amp;A2,Transactions!$A$2:$A$501,"&lt;"&amp;DATE(YEAR(A2),MONTH(A2)+1,1))</f>
        <v>0</v>
      </c>
      <c r="G2" s="5">
        <f>SUMIFS(Transactions!$C$2:$C$501,Transactions!$A$2:$A$501,"&gt;="&amp;A2,Transactions!$A$2:$A$501,"&lt;"&amp;DATE(YEAR(A2),MONTH(A2)+1,1))</f>
        <v>0</v>
      </c>
      <c r="H2" s="5">
        <f>Settings!B3</f>
        <v>2000</v>
      </c>
      <c r="I2" s="5">
        <f>H2+G2</f>
        <v>2000</v>
      </c>
      <c r="J2" s="5">
        <f>G2-SUM(B2:F2)</f>
        <v>0</v>
      </c>
    </row>
    <row r="3" spans="1:10">
      <c r="A3" s="3">
        <f>DATE(Settings!$B$2,2,1)</f>
        <v>46054</v>
      </c>
      <c r="B3" s="5">
        <f>SUMIFS(Transactions!$C$2:$C$501,Transactions!$D$2:$D$501,B$1,Transactions!$A$2:$A$501,"&gt;="&amp;A3,Transactions!$A$2:$A$501,"&lt;"&amp;DATE(YEAR(A3),MONTH(A3)+1,1))</f>
        <v>0</v>
      </c>
      <c r="C3" s="5">
        <f>SUMIFS(Transactions!$C$2:$C$501,Transactions!$D$2:$D$501,C$1,Transactions!$A$2:$A$501,"&gt;="&amp;A3,Transactions!$A$2:$A$501,"&lt;"&amp;DATE(YEAR(A3),MONTH(A3)+1,1))</f>
        <v>0</v>
      </c>
      <c r="D3" s="5">
        <f>SUMIFS(Transactions!$C$2:$C$501,Transactions!$D$2:$D$501,D$1,Transactions!$A$2:$A$501,"&gt;="&amp;A3,Transactions!$A$2:$A$501,"&lt;"&amp;DATE(YEAR(A3),MONTH(A3)+1,1))</f>
        <v>0</v>
      </c>
      <c r="E3" s="5">
        <f>SUMIFS(Transactions!$C$2:$C$501,Transactions!$D$2:$D$501,E$1,Transactions!$A$2:$A$501,"&gt;="&amp;A3,Transactions!$A$2:$A$501,"&lt;"&amp;DATE(YEAR(A3),MONTH(A3)+1,1))</f>
        <v>0</v>
      </c>
      <c r="F3" s="5">
        <f>SUMIFS(Transactions!$C$2:$C$501,Transactions!$D$2:$D$501,F$1,Transactions!$A$2:$A$501,"&gt;="&amp;A3,Transactions!$A$2:$A$501,"&lt;"&amp;DATE(YEAR(A3),MONTH(A3)+1,1))</f>
        <v>0</v>
      </c>
      <c r="G3" s="5">
        <f>SUMIFS(Transactions!$C$2:$C$501,Transactions!$A$2:$A$501,"&gt;="&amp;A3,Transactions!$A$2:$A$501,"&lt;"&amp;DATE(YEAR(A3),MONTH(A3)+1,1))</f>
        <v>0</v>
      </c>
      <c r="H3" s="5">
        <f>I2</f>
        <v>2000</v>
      </c>
      <c r="I3" s="5">
        <f>H3+G3</f>
        <v>2000</v>
      </c>
      <c r="J3" s="5">
        <f>G3-SUM(B3:F3)</f>
        <v>0</v>
      </c>
    </row>
    <row r="4" spans="1:10">
      <c r="A4" s="3">
        <f>DATE(Settings!$B$2,3,1)</f>
        <v>46082</v>
      </c>
      <c r="B4" s="5">
        <f>SUMIFS(Transactions!$C$2:$C$501,Transactions!$D$2:$D$501,B$1,Transactions!$A$2:$A$501,"&gt;="&amp;A4,Transactions!$A$2:$A$501,"&lt;"&amp;DATE(YEAR(A4),MONTH(A4)+1,1))</f>
        <v>0</v>
      </c>
      <c r="C4" s="5">
        <f>SUMIFS(Transactions!$C$2:$C$501,Transactions!$D$2:$D$501,C$1,Transactions!$A$2:$A$501,"&gt;="&amp;A4,Transactions!$A$2:$A$501,"&lt;"&amp;DATE(YEAR(A4),MONTH(A4)+1,1))</f>
        <v>0</v>
      </c>
      <c r="D4" s="5">
        <f>SUMIFS(Transactions!$C$2:$C$501,Transactions!$D$2:$D$501,D$1,Transactions!$A$2:$A$501,"&gt;="&amp;A4,Transactions!$A$2:$A$501,"&lt;"&amp;DATE(YEAR(A4),MONTH(A4)+1,1))</f>
        <v>0</v>
      </c>
      <c r="E4" s="5">
        <f>SUMIFS(Transactions!$C$2:$C$501,Transactions!$D$2:$D$501,E$1,Transactions!$A$2:$A$501,"&gt;="&amp;A4,Transactions!$A$2:$A$501,"&lt;"&amp;DATE(YEAR(A4),MONTH(A4)+1,1))</f>
        <v>0</v>
      </c>
      <c r="F4" s="5">
        <f>SUMIFS(Transactions!$C$2:$C$501,Transactions!$D$2:$D$501,F$1,Transactions!$A$2:$A$501,"&gt;="&amp;A4,Transactions!$A$2:$A$501,"&lt;"&amp;DATE(YEAR(A4),MONTH(A4)+1,1))</f>
        <v>0</v>
      </c>
      <c r="G4" s="5">
        <f>SUMIFS(Transactions!$C$2:$C$501,Transactions!$A$2:$A$501,"&gt;="&amp;A4,Transactions!$A$2:$A$501,"&lt;"&amp;DATE(YEAR(A4),MONTH(A4)+1,1))</f>
        <v>0</v>
      </c>
      <c r="H4" s="5">
        <f>I3</f>
        <v>2000</v>
      </c>
      <c r="I4" s="5">
        <f>H4+G4</f>
        <v>2000</v>
      </c>
      <c r="J4" s="5">
        <f>G4-SUM(B4:F4)</f>
        <v>0</v>
      </c>
    </row>
    <row r="5" spans="1:10">
      <c r="A5" s="3">
        <f>DATE(Settings!$B$2,4,1)</f>
        <v>46113</v>
      </c>
      <c r="B5" s="5">
        <f>SUMIFS(Transactions!$C$2:$C$501,Transactions!$D$2:$D$501,B$1,Transactions!$A$2:$A$501,"&gt;="&amp;A5,Transactions!$A$2:$A$501,"&lt;"&amp;DATE(YEAR(A5),MONTH(A5)+1,1))</f>
        <v>0</v>
      </c>
      <c r="C5" s="5">
        <f>SUMIFS(Transactions!$C$2:$C$501,Transactions!$D$2:$D$501,C$1,Transactions!$A$2:$A$501,"&gt;="&amp;A5,Transactions!$A$2:$A$501,"&lt;"&amp;DATE(YEAR(A5),MONTH(A5)+1,1))</f>
        <v>0</v>
      </c>
      <c r="D5" s="5">
        <f>SUMIFS(Transactions!$C$2:$C$501,Transactions!$D$2:$D$501,D$1,Transactions!$A$2:$A$501,"&gt;="&amp;A5,Transactions!$A$2:$A$501,"&lt;"&amp;DATE(YEAR(A5),MONTH(A5)+1,1))</f>
        <v>0</v>
      </c>
      <c r="E5" s="5">
        <f>SUMIFS(Transactions!$C$2:$C$501,Transactions!$D$2:$D$501,E$1,Transactions!$A$2:$A$501,"&gt;="&amp;A5,Transactions!$A$2:$A$501,"&lt;"&amp;DATE(YEAR(A5),MONTH(A5)+1,1))</f>
        <v>0</v>
      </c>
      <c r="F5" s="5">
        <f>SUMIFS(Transactions!$C$2:$C$501,Transactions!$D$2:$D$501,F$1,Transactions!$A$2:$A$501,"&gt;="&amp;A5,Transactions!$A$2:$A$501,"&lt;"&amp;DATE(YEAR(A5),MONTH(A5)+1,1))</f>
        <v>0</v>
      </c>
      <c r="G5" s="5">
        <f>SUMIFS(Transactions!$C$2:$C$501,Transactions!$A$2:$A$501,"&gt;="&amp;A5,Transactions!$A$2:$A$501,"&lt;"&amp;DATE(YEAR(A5),MONTH(A5)+1,1))</f>
        <v>0</v>
      </c>
      <c r="H5" s="5">
        <f>I4</f>
        <v>2000</v>
      </c>
      <c r="I5" s="5">
        <f>H5+G5</f>
        <v>2000</v>
      </c>
      <c r="J5" s="5">
        <f>G5-SUM(B5:F5)</f>
        <v>0</v>
      </c>
    </row>
    <row r="6" spans="1:10">
      <c r="A6" s="3">
        <f>DATE(Settings!$B$2,5,1)</f>
        <v>46143</v>
      </c>
      <c r="B6" s="5">
        <f>SUMIFS(Transactions!$C$2:$C$501,Transactions!$D$2:$D$501,B$1,Transactions!$A$2:$A$501,"&gt;="&amp;A6,Transactions!$A$2:$A$501,"&lt;"&amp;DATE(YEAR(A6),MONTH(A6)+1,1))</f>
        <v>0</v>
      </c>
      <c r="C6" s="5">
        <f>SUMIFS(Transactions!$C$2:$C$501,Transactions!$D$2:$D$501,C$1,Transactions!$A$2:$A$501,"&gt;="&amp;A6,Transactions!$A$2:$A$501,"&lt;"&amp;DATE(YEAR(A6),MONTH(A6)+1,1))</f>
        <v>0</v>
      </c>
      <c r="D6" s="5">
        <f>SUMIFS(Transactions!$C$2:$C$501,Transactions!$D$2:$D$501,D$1,Transactions!$A$2:$A$501,"&gt;="&amp;A6,Transactions!$A$2:$A$501,"&lt;"&amp;DATE(YEAR(A6),MONTH(A6)+1,1))</f>
        <v>0</v>
      </c>
      <c r="E6" s="5">
        <f>SUMIFS(Transactions!$C$2:$C$501,Transactions!$D$2:$D$501,E$1,Transactions!$A$2:$A$501,"&gt;="&amp;A6,Transactions!$A$2:$A$501,"&lt;"&amp;DATE(YEAR(A6),MONTH(A6)+1,1))</f>
        <v>0</v>
      </c>
      <c r="F6" s="5">
        <f>SUMIFS(Transactions!$C$2:$C$501,Transactions!$D$2:$D$501,F$1,Transactions!$A$2:$A$501,"&gt;="&amp;A6,Transactions!$A$2:$A$501,"&lt;"&amp;DATE(YEAR(A6),MONTH(A6)+1,1))</f>
        <v>0</v>
      </c>
      <c r="G6" s="5">
        <f>SUMIFS(Transactions!$C$2:$C$501,Transactions!$A$2:$A$501,"&gt;="&amp;A6,Transactions!$A$2:$A$501,"&lt;"&amp;DATE(YEAR(A6),MONTH(A6)+1,1))</f>
        <v>0</v>
      </c>
      <c r="H6" s="5">
        <f>I5</f>
        <v>2000</v>
      </c>
      <c r="I6" s="5">
        <f>H6+G6</f>
        <v>2000</v>
      </c>
      <c r="J6" s="5">
        <f>G6-SUM(B6:F6)</f>
        <v>0</v>
      </c>
    </row>
    <row r="7" spans="1:10">
      <c r="A7" s="3">
        <f>DATE(Settings!$B$2,6,1)</f>
        <v>46174</v>
      </c>
      <c r="B7" s="5">
        <f>SUMIFS(Transactions!$C$2:$C$501,Transactions!$D$2:$D$501,B$1,Transactions!$A$2:$A$501,"&gt;="&amp;A7,Transactions!$A$2:$A$501,"&lt;"&amp;DATE(YEAR(A7),MONTH(A7)+1,1))</f>
        <v>0</v>
      </c>
      <c r="C7" s="5">
        <f>SUMIFS(Transactions!$C$2:$C$501,Transactions!$D$2:$D$501,C$1,Transactions!$A$2:$A$501,"&gt;="&amp;A7,Transactions!$A$2:$A$501,"&lt;"&amp;DATE(YEAR(A7),MONTH(A7)+1,1))</f>
        <v>0</v>
      </c>
      <c r="D7" s="5">
        <f>SUMIFS(Transactions!$C$2:$C$501,Transactions!$D$2:$D$501,D$1,Transactions!$A$2:$A$501,"&gt;="&amp;A7,Transactions!$A$2:$A$501,"&lt;"&amp;DATE(YEAR(A7),MONTH(A7)+1,1))</f>
        <v>0</v>
      </c>
      <c r="E7" s="5">
        <f>SUMIFS(Transactions!$C$2:$C$501,Transactions!$D$2:$D$501,E$1,Transactions!$A$2:$A$501,"&gt;="&amp;A7,Transactions!$A$2:$A$501,"&lt;"&amp;DATE(YEAR(A7),MONTH(A7)+1,1))</f>
        <v>0</v>
      </c>
      <c r="F7" s="5">
        <f>SUMIFS(Transactions!$C$2:$C$501,Transactions!$D$2:$D$501,F$1,Transactions!$A$2:$A$501,"&gt;="&amp;A7,Transactions!$A$2:$A$501,"&lt;"&amp;DATE(YEAR(A7),MONTH(A7)+1,1))</f>
        <v>0</v>
      </c>
      <c r="G7" s="5">
        <f>SUMIFS(Transactions!$C$2:$C$501,Transactions!$A$2:$A$501,"&gt;="&amp;A7,Transactions!$A$2:$A$501,"&lt;"&amp;DATE(YEAR(A7),MONTH(A7)+1,1))</f>
        <v>0</v>
      </c>
      <c r="H7" s="5">
        <f>I6</f>
        <v>2000</v>
      </c>
      <c r="I7" s="5">
        <f>H7+G7</f>
        <v>2000</v>
      </c>
      <c r="J7" s="5">
        <f>G7-SUM(B7:F7)</f>
        <v>0</v>
      </c>
    </row>
    <row r="8" spans="1:10">
      <c r="A8" s="3">
        <f>DATE(Settings!$B$2,7,1)</f>
        <v>46204</v>
      </c>
      <c r="B8" s="5">
        <f>SUMIFS(Transactions!$C$2:$C$501,Transactions!$D$2:$D$501,B$1,Transactions!$A$2:$A$501,"&gt;="&amp;A8,Transactions!$A$2:$A$501,"&lt;"&amp;DATE(YEAR(A8),MONTH(A8)+1,1))</f>
        <v>3000</v>
      </c>
      <c r="C8" s="5">
        <f>SUMIFS(Transactions!$C$2:$C$501,Transactions!$D$2:$D$501,C$1,Transactions!$A$2:$A$501,"&gt;="&amp;A8,Transactions!$A$2:$A$501,"&lt;"&amp;DATE(YEAR(A8),MONTH(A8)+1,1))</f>
        <v>-900</v>
      </c>
      <c r="D8" s="5">
        <f>SUMIFS(Transactions!$C$2:$C$501,Transactions!$D$2:$D$501,D$1,Transactions!$A$2:$A$501,"&gt;="&amp;A8,Transactions!$A$2:$A$501,"&lt;"&amp;DATE(YEAR(A8),MONTH(A8)+1,1))</f>
        <v>3000</v>
      </c>
      <c r="E8" s="5">
        <f>SUMIFS(Transactions!$C$2:$C$501,Transactions!$D$2:$D$501,E$1,Transactions!$A$2:$A$501,"&gt;="&amp;A8,Transactions!$A$2:$A$501,"&lt;"&amp;DATE(YEAR(A8),MONTH(A8)+1,1))</f>
        <v>0</v>
      </c>
      <c r="F8" s="5">
        <f>SUMIFS(Transactions!$C$2:$C$501,Transactions!$D$2:$D$501,F$1,Transactions!$A$2:$A$501,"&gt;="&amp;A8,Transactions!$A$2:$A$501,"&lt;"&amp;DATE(YEAR(A8),MONTH(A8)+1,1))</f>
        <v>0</v>
      </c>
      <c r="G8" s="5">
        <f>SUMIFS(Transactions!$C$2:$C$501,Transactions!$A$2:$A$501,"&gt;="&amp;A8,Transactions!$A$2:$A$501,"&lt;"&amp;DATE(YEAR(A8),MONTH(A8)+1,1))</f>
        <v>5100</v>
      </c>
      <c r="H8" s="5">
        <f>I7</f>
        <v>2000</v>
      </c>
      <c r="I8" s="5">
        <f>H8+G8</f>
        <v>7100</v>
      </c>
      <c r="J8" s="5">
        <f>G8-SUM(B8:F8)</f>
        <v>0</v>
      </c>
    </row>
    <row r="9" spans="1:10">
      <c r="A9" s="3">
        <f>DATE(Settings!$B$2,8,1)</f>
        <v>46235</v>
      </c>
      <c r="B9" s="5">
        <f>SUMIFS(Transactions!$C$2:$C$501,Transactions!$D$2:$D$501,B$1,Transactions!$A$2:$A$501,"&gt;="&amp;A9,Transactions!$A$2:$A$501,"&lt;"&amp;DATE(YEAR(A9),MONTH(A9)+1,1))</f>
        <v>0</v>
      </c>
      <c r="C9" s="5">
        <f>SUMIFS(Transactions!$C$2:$C$501,Transactions!$D$2:$D$501,C$1,Transactions!$A$2:$A$501,"&gt;="&amp;A9,Transactions!$A$2:$A$501,"&lt;"&amp;DATE(YEAR(A9),MONTH(A9)+1,1))</f>
        <v>0</v>
      </c>
      <c r="D9" s="5">
        <f>SUMIFS(Transactions!$C$2:$C$501,Transactions!$D$2:$D$501,D$1,Transactions!$A$2:$A$501,"&gt;="&amp;A9,Transactions!$A$2:$A$501,"&lt;"&amp;DATE(YEAR(A9),MONTH(A9)+1,1))</f>
        <v>0</v>
      </c>
      <c r="E9" s="5">
        <f>SUMIFS(Transactions!$C$2:$C$501,Transactions!$D$2:$D$501,E$1,Transactions!$A$2:$A$501,"&gt;="&amp;A9,Transactions!$A$2:$A$501,"&lt;"&amp;DATE(YEAR(A9),MONTH(A9)+1,1))</f>
        <v>0</v>
      </c>
      <c r="F9" s="5">
        <f>SUMIFS(Transactions!$C$2:$C$501,Transactions!$D$2:$D$501,F$1,Transactions!$A$2:$A$501,"&gt;="&amp;A9,Transactions!$A$2:$A$501,"&lt;"&amp;DATE(YEAR(A9),MONTH(A9)+1,1))</f>
        <v>0</v>
      </c>
      <c r="G9" s="5">
        <f>SUMIFS(Transactions!$C$2:$C$501,Transactions!$A$2:$A$501,"&gt;="&amp;A9,Transactions!$A$2:$A$501,"&lt;"&amp;DATE(YEAR(A9),MONTH(A9)+1,1))</f>
        <v>0</v>
      </c>
      <c r="H9" s="5">
        <f>I8</f>
        <v>7100</v>
      </c>
      <c r="I9" s="5">
        <f>H9+G9</f>
        <v>7100</v>
      </c>
      <c r="J9" s="5">
        <f>G9-SUM(B9:F9)</f>
        <v>0</v>
      </c>
    </row>
    <row r="10" spans="1:10">
      <c r="A10" s="3">
        <f>DATE(Settings!$B$2,9,1)</f>
        <v>46266</v>
      </c>
      <c r="B10" s="5">
        <f>SUMIFS(Transactions!$C$2:$C$501,Transactions!$D$2:$D$501,B$1,Transactions!$A$2:$A$501,"&gt;="&amp;A10,Transactions!$A$2:$A$501,"&lt;"&amp;DATE(YEAR(A10),MONTH(A10)+1,1))</f>
        <v>0</v>
      </c>
      <c r="C10" s="5">
        <f>SUMIFS(Transactions!$C$2:$C$501,Transactions!$D$2:$D$501,C$1,Transactions!$A$2:$A$501,"&gt;="&amp;A10,Transactions!$A$2:$A$501,"&lt;"&amp;DATE(YEAR(A10),MONTH(A10)+1,1))</f>
        <v>0</v>
      </c>
      <c r="D10" s="5">
        <f>SUMIFS(Transactions!$C$2:$C$501,Transactions!$D$2:$D$501,D$1,Transactions!$A$2:$A$501,"&gt;="&amp;A10,Transactions!$A$2:$A$501,"&lt;"&amp;DATE(YEAR(A10),MONTH(A10)+1,1))</f>
        <v>0</v>
      </c>
      <c r="E10" s="5">
        <f>SUMIFS(Transactions!$C$2:$C$501,Transactions!$D$2:$D$501,E$1,Transactions!$A$2:$A$501,"&gt;="&amp;A10,Transactions!$A$2:$A$501,"&lt;"&amp;DATE(YEAR(A10),MONTH(A10)+1,1))</f>
        <v>0</v>
      </c>
      <c r="F10" s="5">
        <f>SUMIFS(Transactions!$C$2:$C$501,Transactions!$D$2:$D$501,F$1,Transactions!$A$2:$A$501,"&gt;="&amp;A10,Transactions!$A$2:$A$501,"&lt;"&amp;DATE(YEAR(A10),MONTH(A10)+1,1))</f>
        <v>0</v>
      </c>
      <c r="G10" s="5">
        <f>SUMIFS(Transactions!$C$2:$C$501,Transactions!$A$2:$A$501,"&gt;="&amp;A10,Transactions!$A$2:$A$501,"&lt;"&amp;DATE(YEAR(A10),MONTH(A10)+1,1))</f>
        <v>0</v>
      </c>
      <c r="H10" s="5">
        <f>I9</f>
        <v>7100</v>
      </c>
      <c r="I10" s="5">
        <f>H10+G10</f>
        <v>7100</v>
      </c>
      <c r="J10" s="5">
        <f>G10-SUM(B10:F10)</f>
        <v>0</v>
      </c>
    </row>
    <row r="11" spans="1:10">
      <c r="A11" s="3">
        <f>DATE(Settings!$B$2,10,1)</f>
        <v>46296</v>
      </c>
      <c r="B11" s="5">
        <f>SUMIFS(Transactions!$C$2:$C$501,Transactions!$D$2:$D$501,B$1,Transactions!$A$2:$A$501,"&gt;="&amp;A11,Transactions!$A$2:$A$501,"&lt;"&amp;DATE(YEAR(A11),MONTH(A11)+1,1))</f>
        <v>0</v>
      </c>
      <c r="C11" s="5">
        <f>SUMIFS(Transactions!$C$2:$C$501,Transactions!$D$2:$D$501,C$1,Transactions!$A$2:$A$501,"&gt;="&amp;A11,Transactions!$A$2:$A$501,"&lt;"&amp;DATE(YEAR(A11),MONTH(A11)+1,1))</f>
        <v>0</v>
      </c>
      <c r="D11" s="5">
        <f>SUMIFS(Transactions!$C$2:$C$501,Transactions!$D$2:$D$501,D$1,Transactions!$A$2:$A$501,"&gt;="&amp;A11,Transactions!$A$2:$A$501,"&lt;"&amp;DATE(YEAR(A11),MONTH(A11)+1,1))</f>
        <v>0</v>
      </c>
      <c r="E11" s="5">
        <f>SUMIFS(Transactions!$C$2:$C$501,Transactions!$D$2:$D$501,E$1,Transactions!$A$2:$A$501,"&gt;="&amp;A11,Transactions!$A$2:$A$501,"&lt;"&amp;DATE(YEAR(A11),MONTH(A11)+1,1))</f>
        <v>0</v>
      </c>
      <c r="F11" s="5">
        <f>SUMIFS(Transactions!$C$2:$C$501,Transactions!$D$2:$D$501,F$1,Transactions!$A$2:$A$501,"&gt;="&amp;A11,Transactions!$A$2:$A$501,"&lt;"&amp;DATE(YEAR(A11),MONTH(A11)+1,1))</f>
        <v>0</v>
      </c>
      <c r="G11" s="5">
        <f>SUMIFS(Transactions!$C$2:$C$501,Transactions!$A$2:$A$501,"&gt;="&amp;A11,Transactions!$A$2:$A$501,"&lt;"&amp;DATE(YEAR(A11),MONTH(A11)+1,1))</f>
        <v>0</v>
      </c>
      <c r="H11" s="5">
        <f>I10</f>
        <v>7100</v>
      </c>
      <c r="I11" s="5">
        <f>H11+G11</f>
        <v>7100</v>
      </c>
      <c r="J11" s="5">
        <f>G11-SUM(B11:F11)</f>
        <v>0</v>
      </c>
    </row>
    <row r="12" spans="1:10">
      <c r="A12" s="3">
        <f>DATE(Settings!$B$2,11,1)</f>
        <v>46327</v>
      </c>
      <c r="B12" s="5">
        <f>SUMIFS(Transactions!$C$2:$C$501,Transactions!$D$2:$D$501,B$1,Transactions!$A$2:$A$501,"&gt;="&amp;A12,Transactions!$A$2:$A$501,"&lt;"&amp;DATE(YEAR(A12),MONTH(A12)+1,1))</f>
        <v>0</v>
      </c>
      <c r="C12" s="5">
        <f>SUMIFS(Transactions!$C$2:$C$501,Transactions!$D$2:$D$501,C$1,Transactions!$A$2:$A$501,"&gt;="&amp;A12,Transactions!$A$2:$A$501,"&lt;"&amp;DATE(YEAR(A12),MONTH(A12)+1,1))</f>
        <v>0</v>
      </c>
      <c r="D12" s="5">
        <f>SUMIFS(Transactions!$C$2:$C$501,Transactions!$D$2:$D$501,D$1,Transactions!$A$2:$A$501,"&gt;="&amp;A12,Transactions!$A$2:$A$501,"&lt;"&amp;DATE(YEAR(A12),MONTH(A12)+1,1))</f>
        <v>0</v>
      </c>
      <c r="E12" s="5">
        <f>SUMIFS(Transactions!$C$2:$C$501,Transactions!$D$2:$D$501,E$1,Transactions!$A$2:$A$501,"&gt;="&amp;A12,Transactions!$A$2:$A$501,"&lt;"&amp;DATE(YEAR(A12),MONTH(A12)+1,1))</f>
        <v>0</v>
      </c>
      <c r="F12" s="5">
        <f>SUMIFS(Transactions!$C$2:$C$501,Transactions!$D$2:$D$501,F$1,Transactions!$A$2:$A$501,"&gt;="&amp;A12,Transactions!$A$2:$A$501,"&lt;"&amp;DATE(YEAR(A12),MONTH(A12)+1,1))</f>
        <v>0</v>
      </c>
      <c r="G12" s="5">
        <f>SUMIFS(Transactions!$C$2:$C$501,Transactions!$A$2:$A$501,"&gt;="&amp;A12,Transactions!$A$2:$A$501,"&lt;"&amp;DATE(YEAR(A12),MONTH(A12)+1,1))</f>
        <v>0</v>
      </c>
      <c r="H12" s="5">
        <f>I11</f>
        <v>7100</v>
      </c>
      <c r="I12" s="5">
        <f>H12+G12</f>
        <v>7100</v>
      </c>
      <c r="J12" s="5">
        <f>G12-SUM(B12:F12)</f>
        <v>0</v>
      </c>
    </row>
    <row r="13" spans="1:10">
      <c r="A13" s="3">
        <f>DATE(Settings!$B$2,12,1)</f>
        <v>46357</v>
      </c>
      <c r="B13" s="5">
        <f>SUMIFS(Transactions!$C$2:$C$501,Transactions!$D$2:$D$501,B$1,Transactions!$A$2:$A$501,"&gt;="&amp;A13,Transactions!$A$2:$A$501,"&lt;"&amp;DATE(YEAR(A13),MONTH(A13)+1,1))</f>
        <v>0</v>
      </c>
      <c r="C13" s="5">
        <f>SUMIFS(Transactions!$C$2:$C$501,Transactions!$D$2:$D$501,C$1,Transactions!$A$2:$A$501,"&gt;="&amp;A13,Transactions!$A$2:$A$501,"&lt;"&amp;DATE(YEAR(A13),MONTH(A13)+1,1))</f>
        <v>0</v>
      </c>
      <c r="D13" s="5">
        <f>SUMIFS(Transactions!$C$2:$C$501,Transactions!$D$2:$D$501,D$1,Transactions!$A$2:$A$501,"&gt;="&amp;A13,Transactions!$A$2:$A$501,"&lt;"&amp;DATE(YEAR(A13),MONTH(A13)+1,1))</f>
        <v>0</v>
      </c>
      <c r="E13" s="5">
        <f>SUMIFS(Transactions!$C$2:$C$501,Transactions!$D$2:$D$501,E$1,Transactions!$A$2:$A$501,"&gt;="&amp;A13,Transactions!$A$2:$A$501,"&lt;"&amp;DATE(YEAR(A13),MONTH(A13)+1,1))</f>
        <v>0</v>
      </c>
      <c r="F13" s="5">
        <f>SUMIFS(Transactions!$C$2:$C$501,Transactions!$D$2:$D$501,F$1,Transactions!$A$2:$A$501,"&gt;="&amp;A13,Transactions!$A$2:$A$501,"&lt;"&amp;DATE(YEAR(A13),MONTH(A13)+1,1))</f>
        <v>0</v>
      </c>
      <c r="G13" s="5">
        <f>SUMIFS(Transactions!$C$2:$C$501,Transactions!$A$2:$A$501,"&gt;="&amp;A13,Transactions!$A$2:$A$501,"&lt;"&amp;DATE(YEAR(A13),MONTH(A13)+1,1))</f>
        <v>0</v>
      </c>
      <c r="H13" s="5">
        <f>I12</f>
        <v>7100</v>
      </c>
      <c r="I13" s="5">
        <f>H13+G13</f>
        <v>7100</v>
      </c>
      <c r="J13" s="5">
        <f>G13-SUM(B13:F13)</f>
        <v>0</v>
      </c>
    </row>
  </sheetData>
  <autoFilter ref="A1:J501"/>
  <pageMargins left="0.7" right="0.7" top="0.75" bottom="0.75" header="0.3" footer="0.3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42.7109375" customWidth="1"/>
    <col min="2" max="2" width="22.7109375" customWidth="1"/>
  </cols>
  <sheetData>
    <row r="1" spans="1:2" ht="32" customHeight="1">
      <c r="A1" s="1" t="s">
        <v>45</v>
      </c>
      <c r="B1" s="1" t="s">
        <v>22</v>
      </c>
    </row>
    <row r="2" spans="1:2">
      <c r="A2" t="s">
        <v>46</v>
      </c>
      <c r="B2" s="5">
        <f>SUM(Transactions!C2:C501)</f>
        <v>5100</v>
      </c>
    </row>
    <row r="3" spans="1:2">
      <c r="A3" t="s">
        <v>47</v>
      </c>
      <c r="B3" s="5">
        <f>SUM(Monthly!G2:G13)</f>
        <v>5100</v>
      </c>
    </row>
    <row r="4" spans="1:2">
      <c r="A4" t="s">
        <v>48</v>
      </c>
      <c r="B4" s="5">
        <f>B2-B3</f>
        <v>0</v>
      </c>
    </row>
  </sheetData>
  <autoFilter ref="A1:B501"/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Instructions</vt:lpstr>
      <vt:lpstr>Settings</vt:lpstr>
      <vt:lpstr>Transactions</vt:lpstr>
      <vt:lpstr>Monthly</vt:lpstr>
      <vt:lpstr>Control</vt:lpstr>
      <vt:lpstr>Control!Print_Titles</vt:lpstr>
      <vt:lpstr>Instructions!Print_Titles</vt:lpstr>
      <vt:lpstr>Monthly!Print_Titles</vt:lpstr>
      <vt:lpstr>Settings!Print_Titles</vt:lpstr>
      <vt:lpstr>Transactions!Print_Titles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Monthly historical cash flow</dc:title>
  <dc:creator>NoRekey</dc:creator>
  <dc:description>Synthetic examples. Replace inputs before use; retain formulas.</dc:description>
  <cp:lastModifiedBy>NoRekey</cp:lastModifiedBy>
  <dcterms:created xsi:type="dcterms:W3CDTF">2026-09-24T00:00:00Z</dcterms:created>
  <dcterms:modified xsi:type="dcterms:W3CDTF">2026-09-24T00:00:00Z</dcterms:modified>
</cp:coreProperties>
</file>